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  <definedName name="_xlnm.Print_Titles" localSheetId="1">TOTAL!$1:$8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F3" i="1"/>
  <c r="E18" i="2" s="1"/>
  <c r="F18" i="2" l="1"/>
  <c r="F19" i="2" s="1"/>
  <c r="A20" i="1"/>
  <c r="C20" i="1" s="1"/>
  <c r="I14" i="1" l="1"/>
  <c r="I15" i="1"/>
  <c r="I12" i="1"/>
  <c r="I13" i="1"/>
  <c r="I10" i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<sst xmlns="http://schemas.openxmlformats.org/spreadsheetml/2006/main" count="50" uniqueCount="44">
  <si>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</si>
  <si>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</si>
  <si>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</si>
  <si>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</si>
  <si>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</si>
  <si>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</si>
  <si>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</si>
  <si>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</si>
  <si>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</si>
  <si>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</si>
  <si>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</si>
  <si>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</si>
  <si>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</si>
  <si>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</si>
  <si>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</si>
  <si>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</si>
  <si>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</si>
  <si>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</si>
  <si>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</si>
  <si>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</si>
  <si>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</si>
  <si>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</si>
  <si>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</si>
  <si>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</si>
  <si>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</si>
  <si>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</si>
  <si>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</si>
  <si>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</si>
  <si>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</si>
  <si>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</si>
  <si>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</si>
  <si>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</si>
  <si>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</si>
  <si>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</si>
  <si>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</si>
  <si>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</si>
  <si>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</si>
  <si>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mensal</t>
  </si>
  <si>
    <t>Link de acesso à Internet, de 1 Gbps</t>
  </si>
  <si>
    <t>SITELBRA SISTEMA DE TELECOMUNICAÇÕES DO BRASIL LTDA</t>
  </si>
  <si>
    <t>EQUATORIAL TELECOMUNICAÇÕES S.A</t>
  </si>
  <si>
    <t>MOB SERVIÇOS DE TELECOMUNICAÇÕES S.A</t>
  </si>
  <si>
    <t>VOGEL SOLUÇÕES EM TELECOMUNICAÇÕES E INFORMÁTICA S/A</t>
  </si>
  <si>
    <t>1TELECOM SERVICOS DE TECNOLOGIA EM INTERNET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</si>
</sst>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0" fillId="10" borderId="2" xfId="1" applyNumberFormat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0</xdr:rowOff>
    </xdr:from>
    <xdr:to>
      <xdr:col>2</xdr:col>
      <xdr:colOff>657225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10" sqref="G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38</v>
      </c>
      <c r="C3" s="52" t="s">
        <v>37</v>
      </c>
      <c r="D3" s="53">
        <v>24</v>
      </c>
      <c r="E3" s="54">
        <f>IF(C20&lt;=25%,D20,MIN(E20:F20))</f>
        <v>6440</v>
      </c>
      <c r="F3" s="54">
        <f>MIN(H3:H17)</f>
        <v>2199</v>
      </c>
      <c r="G3" s="6" t="s">
        <v>39</v>
      </c>
      <c r="H3" s="7">
        <v>50000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40</v>
      </c>
      <c r="H4" s="7">
        <v>13800</v>
      </c>
      <c r="I4" s="8">
        <f t="shared" si="0"/>
        <v>13800</v>
      </c>
    </row>
    <row r="5" spans="1:9">
      <c r="A5" s="50"/>
      <c r="B5" s="51"/>
      <c r="C5" s="52"/>
      <c r="D5" s="53"/>
      <c r="E5" s="54"/>
      <c r="F5" s="54"/>
      <c r="G5" s="6" t="s">
        <v>41</v>
      </c>
      <c r="H5" s="7">
        <v>5100</v>
      </c>
      <c r="I5" s="8">
        <f t="shared" si="0"/>
        <v>5100</v>
      </c>
    </row>
    <row r="6" spans="1:9">
      <c r="A6" s="50"/>
      <c r="B6" s="51"/>
      <c r="C6" s="52"/>
      <c r="D6" s="53"/>
      <c r="E6" s="54"/>
      <c r="F6" s="54"/>
      <c r="G6" s="6" t="s">
        <v>42</v>
      </c>
      <c r="H6" s="7">
        <v>2199</v>
      </c>
      <c r="I6" s="8">
        <f t="shared" si="0"/>
        <v>2199</v>
      </c>
    </row>
    <row r="7" spans="1:9">
      <c r="A7" s="50"/>
      <c r="B7" s="51"/>
      <c r="C7" s="52"/>
      <c r="D7" s="53"/>
      <c r="E7" s="54"/>
      <c r="F7" s="54"/>
      <c r="G7" s="6" t="s">
        <v>43</v>
      </c>
      <c r="H7" s="7">
        <v>6440</v>
      </c>
      <c r="I7" s="8">
        <f t="shared" si="0"/>
        <v>6440</v>
      </c>
    </row>
    <row r="8" spans="1:9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19750.315800006843</v>
      </c>
      <c r="B20" s="19">
        <f>COUNT(H3:H17)</f>
        <v>5</v>
      </c>
      <c r="C20" s="20">
        <f>IF(B20&lt;2,"N/A",(A20/D20))</f>
        <v>1.2735730277671136</v>
      </c>
      <c r="D20" s="21">
        <f>ROUND(AVERAGE(H3:H17),2)</f>
        <v>15507.8</v>
      </c>
      <c r="E20" s="22">
        <f>IFERROR(ROUND(IF(B20&lt;2,"N/A",(IF(C20&lt;=25%,"N/A",AVERAGE(I3:I17)))),2),"N/A")</f>
        <v>6884.75</v>
      </c>
      <c r="F20" s="22">
        <f>ROUND(MEDIAN(H3:H17),2)</f>
        <v>6440</v>
      </c>
      <c r="G20" s="23" t="str">
        <f>INDEX(G3:G17,MATCH(H20,H3:H17,0))</f>
        <v>VOGEL SOLUÇÕES EM TELECOMUNICAÇÕES E INFORMÁTICA S/A</v>
      </c>
      <c r="H20" s="24">
        <f>MIN(H3:H17)</f>
        <v>2199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6440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154560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8" sqref="B18"/>
    </sheetView>
  </sheetViews>
  <sheetFormatPr defaultColWidth="9.140625" defaultRowHeight="12.75"/>
  <cols>
    <col min="1" max="1" width="9.140625" style="34"/>
    <col min="2" max="2" width="81.42578125" style="34" customWidth="1"/>
    <col min="3" max="4" width="13.28515625" style="34" customWidth="1"/>
    <col min="5" max="5" width="15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7"/>
      <c r="B1" s="57"/>
      <c r="C1" s="57"/>
      <c r="D1" s="57"/>
      <c r="E1" s="57"/>
      <c r="F1" s="57"/>
    </row>
    <row r="2" spans="1:7" ht="12.75" customHeight="1">
      <c r="A2" s="57"/>
      <c r="B2" s="57"/>
      <c r="C2" s="57"/>
      <c r="D2" s="57"/>
      <c r="E2" s="57"/>
      <c r="F2" s="57"/>
    </row>
    <row r="3" spans="1:7" ht="12.75" customHeight="1">
      <c r="A3" s="57"/>
      <c r="B3" s="57"/>
      <c r="C3" s="57"/>
      <c r="D3" s="57"/>
      <c r="E3" s="57"/>
      <c r="F3" s="57"/>
    </row>
    <row r="4" spans="1:7" ht="12.75" customHeight="1">
      <c r="A4" s="57"/>
      <c r="B4" s="57"/>
      <c r="C4" s="57"/>
      <c r="D4" s="57"/>
      <c r="E4" s="57"/>
      <c r="F4" s="57"/>
    </row>
    <row r="5" spans="1:7" ht="12.75" customHeight="1">
      <c r="A5" s="57"/>
      <c r="B5" s="57"/>
      <c r="C5" s="57"/>
      <c r="D5" s="57"/>
      <c r="E5" s="57"/>
      <c r="F5" s="57"/>
    </row>
    <row r="6" spans="1:7" ht="12.75" customHeight="1">
      <c r="A6" s="57"/>
      <c r="B6" s="57"/>
      <c r="C6" s="57"/>
      <c r="D6" s="57"/>
      <c r="E6" s="57"/>
      <c r="F6" s="57"/>
    </row>
    <row r="7" spans="1:7" ht="12.75" customHeight="1">
      <c r="A7" s="57"/>
      <c r="B7" s="57"/>
      <c r="C7" s="57"/>
      <c r="D7" s="57"/>
      <c r="E7" s="57"/>
      <c r="F7" s="57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5" t="s">
        <v>26</v>
      </c>
      <c r="B9" s="55"/>
      <c r="C9" s="55"/>
      <c r="D9" s="55"/>
      <c r="E9" s="55"/>
      <c r="F9" s="55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>
      <c r="A11" s="37">
        <v>1</v>
      </c>
      <c r="B11" s="38" t="str">
        <f>Item1!B3</f>
        <v>Link de acesso à Internet, de 1 Gbps</v>
      </c>
      <c r="C11" s="37" t="str">
        <f>Item1!C3</f>
        <v>valor mensal</v>
      </c>
      <c r="D11" s="37">
        <f>Item1!D3</f>
        <v>24</v>
      </c>
      <c r="E11" s="44">
        <f>Item1!E3</f>
        <v>6440</v>
      </c>
      <c r="F11" s="39">
        <f>(ROUND(E11,2)*D11)</f>
        <v>154560</v>
      </c>
      <c r="G11" s="40"/>
    </row>
    <row r="12" spans="1:7" ht="15.75" customHeight="1">
      <c r="A12" s="41"/>
      <c r="B12" s="41"/>
      <c r="C12" s="55" t="s">
        <v>33</v>
      </c>
      <c r="D12" s="55"/>
      <c r="E12" s="55"/>
      <c r="F12" s="42">
        <f>SUM(F11:F11)</f>
        <v>154560</v>
      </c>
    </row>
    <row r="15" spans="1:7" ht="15.75" customHeight="1">
      <c r="A15" s="55" t="s">
        <v>34</v>
      </c>
      <c r="B15" s="55"/>
      <c r="C15" s="55"/>
      <c r="D15" s="55"/>
      <c r="E15" s="55"/>
      <c r="F15" s="55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6" t="str">
        <f>Item1!G20</f>
        <v>VOGEL SOLUÇÕES EM TELECOMUNICAÇÕES E INFORMÁTICA S/A</v>
      </c>
      <c r="C17" s="56"/>
      <c r="D17" s="56"/>
      <c r="E17" s="56"/>
      <c r="F17" s="56"/>
    </row>
    <row r="18" spans="1:6">
      <c r="A18" s="37">
        <v>1</v>
      </c>
      <c r="B18" s="38" t="str">
        <f>Item1!B3</f>
        <v>Link de acesso à Internet, de 1 Gbps</v>
      </c>
      <c r="C18" s="37" t="str">
        <f>Item1!C3</f>
        <v>valor mensal</v>
      </c>
      <c r="D18" s="37">
        <f>Item1!D3</f>
        <v>24</v>
      </c>
      <c r="E18" s="44">
        <f>Item1!F3</f>
        <v>2199</v>
      </c>
      <c r="F18" s="39">
        <f>((E18)*D18)</f>
        <v>52776</v>
      </c>
    </row>
    <row r="19" spans="1:6" ht="30" customHeight="1">
      <c r="A19" s="41"/>
      <c r="B19" s="41"/>
      <c r="C19" s="55" t="s">
        <v>36</v>
      </c>
      <c r="D19" s="55"/>
      <c r="E19" s="55"/>
      <c r="F19" s="42">
        <f>SUM(F18:F18)</f>
        <v>52776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1102362204722" right="0.51181102362204722" top="0.78740157480314965" bottom="0.94488188976377963" header="0.51181102362204722" footer="0.78740157480314965"/>
  <pageSetup paperSize="9" scale="92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Item1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2023-09-18T19:23:25Z</cp:lastPrinted>
  <dcterms:created xsi:type="dcterms:W3CDTF">2019-01-16T20:04:04Z</dcterms:created>
  <dcterms:modified xsi:type="dcterms:W3CDTF">2023-12-13T14:23:19Z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